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7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</externalReferences>
  <definedNames>
    <definedName name="_xlnm.Print_Area" localSheetId="10">'з початку року'!$A$1:$Q$45</definedName>
  </definedNames>
  <calcPr fullCalcOnLoad="1"/>
</workbook>
</file>

<file path=xl/sharedStrings.xml><?xml version="1.0" encoding="utf-8"?>
<sst xmlns="http://schemas.openxmlformats.org/spreadsheetml/2006/main" count="371" uniqueCount="116">
  <si>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</si>
  <si>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</si>
  <si>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</si>
  <si>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</si>
  <si>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</si>
  <si>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</si>
  <si>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</si>
  <si>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</si>
  <si>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</si>
  <si>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</si>
  <si>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</si>
  <si>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</si>
  <si>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</si>
  <si>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</si>
  <si>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</si>
  <si>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</si>
  <si>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</si>
  <si>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</si>
  <si>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</si>
  <si>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</si>
  <si>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</si>
  <si>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</si>
  <si>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</si>
  <si>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</si>
  <si>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</si>
  <si>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</si>
  <si>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</si>
  <si>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</si>
  <si>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</si>
  <si>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</si>
  <si>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</si>
  <si>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</si>
  <si>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</si>
  <si>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</si>
  <si>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</si>
  <si>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</si>
  <si>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</si>
  <si>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</si>
  <si>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</si>
  <si>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</si>
  <si>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</si>
  <si>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</si>
  <si>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</si>
  <si>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</si>
  <si>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</si>
  <si>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</si>
  <si>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</si>
  <si>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</si>
  <si>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</si>
  <si>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</si>
  <si>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</si>
  <si>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</si>
  <si>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</si>
  <si>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</si>
  <si>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</si>
  <si>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</si>
  <si>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</si>
  <si>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</si>
  <si>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</si>
  <si>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</si>
  <si>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</si>
  <si>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</si>
  <si>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</si>
  <si>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</si>
  <si>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</si>
  <si>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</si>
  <si>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</si>
  <si>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</si>
  <si>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</si>
  <si>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</si>
  <si>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</si>
  <si>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</si>
  <si>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</si>
  <si>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</si>
  <si>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</si>
  <si>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</si>
  <si>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</si>
  <si>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</si>
  <si>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</si>
  <si>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</si>
  <si>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</si>
  <si>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</si>
  <si>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</si>
  <si>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</si>
  <si>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</si>
  <si>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</si>
  <si>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</si>
  <si>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</si>
  <si>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</si>
  <si>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</si>
  <si>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</si>
  <si>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</si>
  <si>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</si>
  <si>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</si>
  <si>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</si>
  <si>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</si>
  <si>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</si>
  <si>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</si>
  <si>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</si>
  <si>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</si>
  <si>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</si>
  <si>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</si>
  <si>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</si>
  <si>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</si>
  <si>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</si>
  <si>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станом на 01.10.2014 р.</t>
  </si>
  <si>
    <r>
      <t xml:space="preserve">станом на 01.10.2014р.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</si>
  <si>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2014 року</t>
  </si>
  <si>
    <t>Фактичні надходження (жовтень)</t>
  </si>
  <si>
    <t xml:space="preserve">Динаміка надходжень до бюджету розвитку за жовтень 2014 р. </t>
  </si>
  <si>
    <t>план на січень-жовтень  2014р.</t>
  </si>
  <si>
    <t>станом на 21.10.2014 р.</t>
  </si>
  <si>
    <r>
      <t xml:space="preserve">станом на 21.10.2014р.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</si>
  <si>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21.10.2014р.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</si>
  <si>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21.10.2014</t>
    </r>
    <r>
      <rPr>
        <sz val="10"/>
        <rFont val="Times New Roman"/>
        <family val="1"/>
      </rPr>
      <t xml:space="preserve"> (тис.грн.)</t>
    </r>
  </si>
  <si>
    <t>Зміни до розпису станом на 21.10.2014р.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</si>
</sst>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34" xfId="0" applyNumberFormat="1" applyFont="1" applyBorder="1" applyAlignment="1">
      <alignment/>
    </xf>
    <xf numFmtId="185" fontId="12" fillId="0" borderId="35" xfId="0" applyNumberFormat="1" applyFont="1" applyBorder="1" applyAlignment="1">
      <alignment/>
    </xf>
    <xf numFmtId="185" fontId="12" fillId="0" borderId="36" xfId="0" applyNumberFormat="1" applyFont="1" applyBorder="1" applyAlignment="1">
      <alignment/>
    </xf>
    <xf numFmtId="185" fontId="12" fillId="0" borderId="37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5" fontId="12" fillId="0" borderId="38" xfId="0" applyNumberFormat="1" applyFont="1" applyBorder="1" applyAlignment="1">
      <alignment/>
    </xf>
    <xf numFmtId="0" fontId="4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9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169161"/>
        <c:axId val="10522450"/>
      </c:lineChart>
      <c:catAx>
        <c:axId val="11691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22450"/>
        <c:crosses val="autoZero"/>
        <c:auto val="0"/>
        <c:lblOffset val="100"/>
        <c:tickLblSkip val="1"/>
        <c:noMultiLvlLbl val="0"/>
      </c:catAx>
      <c:valAx>
        <c:axId val="10522450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69161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/>
            </c:strRef>
          </c:cat>
          <c:val>
            <c:numRef>
              <c:f>жовтень!$J$4:$J$17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/>
            </c:strRef>
          </c:cat>
          <c:val>
            <c:numRef>
              <c:f>жовтень!$M$4:$M$26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/>
            </c:strRef>
          </c:cat>
          <c:val>
            <c:numRef>
              <c:f>жовтень!$K$4:$K$26</c:f>
              <c:numCache/>
            </c:numRef>
          </c:val>
          <c:smooth val="1"/>
        </c:ser>
        <c:marker val="1"/>
        <c:axId val="57457971"/>
        <c:axId val="47359692"/>
      </c:lineChart>
      <c:catAx>
        <c:axId val="5745797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359692"/>
        <c:crosses val="autoZero"/>
        <c:auto val="0"/>
        <c:lblOffset val="100"/>
        <c:tickLblSkip val="1"/>
        <c:noMultiLvlLbl val="0"/>
      </c:catAx>
      <c:valAx>
        <c:axId val="47359692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45797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292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21.10.2014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січень-жовтень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3584045"/>
        <c:axId val="10929814"/>
      </c:bar3DChart>
      <c:catAx>
        <c:axId val="23584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0929814"/>
        <c:crosses val="autoZero"/>
        <c:auto val="1"/>
        <c:lblOffset val="100"/>
        <c:tickLblSkip val="1"/>
        <c:noMultiLvlLbl val="0"/>
      </c:catAx>
      <c:valAx>
        <c:axId val="10929814"/>
        <c:scaling>
          <c:orientation val="minMax"/>
          <c:max val="3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584045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31259463"/>
        <c:axId val="12899712"/>
      </c:barChart>
      <c:catAx>
        <c:axId val="31259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899712"/>
        <c:crosses val="autoZero"/>
        <c:auto val="1"/>
        <c:lblOffset val="100"/>
        <c:tickLblSkip val="1"/>
        <c:noMultiLvlLbl val="0"/>
      </c:catAx>
      <c:valAx>
        <c:axId val="12899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259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48988545"/>
        <c:axId val="38243722"/>
      </c:barChart>
      <c:catAx>
        <c:axId val="48988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243722"/>
        <c:crosses val="autoZero"/>
        <c:auto val="1"/>
        <c:lblOffset val="100"/>
        <c:tickLblSkip val="1"/>
        <c:noMultiLvlLbl val="0"/>
      </c:catAx>
      <c:valAx>
        <c:axId val="382437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9885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8649179"/>
        <c:axId val="10733748"/>
      </c:barChart>
      <c:catAx>
        <c:axId val="8649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33748"/>
        <c:crosses val="autoZero"/>
        <c:auto val="1"/>
        <c:lblOffset val="100"/>
        <c:tickLblSkip val="1"/>
        <c:noMultiLvlLbl val="0"/>
      </c:catAx>
      <c:valAx>
        <c:axId val="107337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49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7593187"/>
        <c:axId val="47012092"/>
      </c:lineChart>
      <c:catAx>
        <c:axId val="2759318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12092"/>
        <c:crosses val="autoZero"/>
        <c:auto val="0"/>
        <c:lblOffset val="100"/>
        <c:tickLblSkip val="1"/>
        <c:noMultiLvlLbl val="0"/>
      </c:catAx>
      <c:valAx>
        <c:axId val="47012092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59318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0455645"/>
        <c:axId val="49883078"/>
      </c:lineChart>
      <c:catAx>
        <c:axId val="2045564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883078"/>
        <c:crosses val="autoZero"/>
        <c:auto val="0"/>
        <c:lblOffset val="100"/>
        <c:tickLblSkip val="1"/>
        <c:noMultiLvlLbl val="0"/>
      </c:catAx>
      <c:valAx>
        <c:axId val="49883078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45564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6294519"/>
        <c:axId val="13997488"/>
      </c:lineChart>
      <c:catAx>
        <c:axId val="4629451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997488"/>
        <c:crosses val="autoZero"/>
        <c:auto val="0"/>
        <c:lblOffset val="100"/>
        <c:tickLblSkip val="1"/>
        <c:noMultiLvlLbl val="0"/>
      </c:catAx>
      <c:valAx>
        <c:axId val="13997488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29451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58868529"/>
        <c:axId val="60054714"/>
      </c:lineChart>
      <c:catAx>
        <c:axId val="588685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54714"/>
        <c:crosses val="autoZero"/>
        <c:auto val="0"/>
        <c:lblOffset val="100"/>
        <c:tickLblSkip val="1"/>
        <c:noMultiLvlLbl val="0"/>
      </c:catAx>
      <c:valAx>
        <c:axId val="60054714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86852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3621515"/>
        <c:axId val="32593636"/>
      </c:lineChart>
      <c:catAx>
        <c:axId val="362151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93636"/>
        <c:crosses val="autoZero"/>
        <c:auto val="0"/>
        <c:lblOffset val="100"/>
        <c:tickLblSkip val="1"/>
        <c:noMultiLvlLbl val="0"/>
      </c:catAx>
      <c:valAx>
        <c:axId val="32593636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2151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24907269"/>
        <c:axId val="22838830"/>
      </c:lineChart>
      <c:catAx>
        <c:axId val="249072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38830"/>
        <c:crosses val="autoZero"/>
        <c:auto val="0"/>
        <c:lblOffset val="100"/>
        <c:tickLblSkip val="1"/>
        <c:noMultiLvlLbl val="0"/>
      </c:catAx>
      <c:valAx>
        <c:axId val="22838830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90726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222879"/>
        <c:axId val="38005912"/>
      </c:lineChart>
      <c:catAx>
        <c:axId val="422287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05912"/>
        <c:crosses val="autoZero"/>
        <c:auto val="0"/>
        <c:lblOffset val="100"/>
        <c:tickLblSkip val="1"/>
        <c:noMultiLvlLbl val="0"/>
      </c:catAx>
      <c:valAx>
        <c:axId val="3800591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2287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вересень!$J$4:$J$25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6508889"/>
        <c:axId val="58580002"/>
      </c:lineChart>
      <c:catAx>
        <c:axId val="65088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580002"/>
        <c:crosses val="autoZero"/>
        <c:auto val="0"/>
        <c:lblOffset val="100"/>
        <c:tickLblSkip val="1"/>
        <c:noMultiLvlLbl val="0"/>
      </c:catAx>
      <c:valAx>
        <c:axId val="58580002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0888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21.10.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404 727,3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380 051,9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січень-жовтень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-19 182,2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жовтень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41 164,3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жовтень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-24 675,5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9020.596529999999</v>
          </cell>
        </row>
        <row r="142">
          <cell r="I142">
            <v>0</v>
          </cell>
        </row>
        <row r="143">
          <cell r="D143">
            <v>121201.10921</v>
          </cell>
          <cell r="I143">
            <v>112180.51268000001</v>
          </cell>
        </row>
      </sheetData>
      <sheetData sheetId="2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3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4">
        <row r="140">
          <cell r="I140">
            <v>9020.59653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5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6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7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8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9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61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62</v>
      </c>
      <c r="O1" s="120"/>
      <c r="P1" s="120"/>
      <c r="Q1" s="120"/>
      <c r="R1" s="120"/>
      <c r="S1" s="121"/>
    </row>
    <row r="2" spans="1:19" ht="16.5" thickBot="1">
      <c r="A2" s="122" t="s">
        <v>63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64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9" t="s">
        <v>41</v>
      </c>
      <c r="O27" s="129"/>
      <c r="P27" s="129"/>
      <c r="Q27" s="12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0" t="s">
        <v>34</v>
      </c>
      <c r="O28" s="130"/>
      <c r="P28" s="130"/>
      <c r="Q28" s="130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7">
        <v>41671</v>
      </c>
      <c r="O29" s="131">
        <f>'[1]січень '!$D$142</f>
        <v>111410.62</v>
      </c>
      <c r="P29" s="131"/>
      <c r="Q29" s="131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8"/>
      <c r="O30" s="131"/>
      <c r="P30" s="131"/>
      <c r="Q30" s="131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2" t="s">
        <v>56</v>
      </c>
      <c r="P32" s="133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4" t="s">
        <v>57</v>
      </c>
      <c r="P33" s="134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5" t="s">
        <v>60</v>
      </c>
      <c r="P34" s="136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35</v>
      </c>
      <c r="O37" s="129"/>
      <c r="P37" s="129"/>
      <c r="Q37" s="12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8" t="s">
        <v>36</v>
      </c>
      <c r="O38" s="138"/>
      <c r="P38" s="138"/>
      <c r="Q38" s="13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7">
        <v>41671</v>
      </c>
      <c r="O39" s="137">
        <v>0</v>
      </c>
      <c r="P39" s="137"/>
      <c r="Q39" s="137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8"/>
      <c r="O40" s="137"/>
      <c r="P40" s="137"/>
      <c r="Q40" s="137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4" sqref="Q34:Q37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107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109</v>
      </c>
      <c r="O1" s="120"/>
      <c r="P1" s="120"/>
      <c r="Q1" s="120"/>
      <c r="R1" s="120"/>
      <c r="S1" s="121"/>
    </row>
    <row r="2" spans="1:19" ht="16.5" thickBot="1">
      <c r="A2" s="122" t="s">
        <v>111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112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41913</v>
      </c>
      <c r="B4" s="42">
        <v>469.2</v>
      </c>
      <c r="C4" s="80">
        <v>97.3</v>
      </c>
      <c r="D4" s="3">
        <v>0</v>
      </c>
      <c r="E4" s="3">
        <v>1.7</v>
      </c>
      <c r="F4" s="3">
        <v>16.7</v>
      </c>
      <c r="G4" s="3">
        <v>0</v>
      </c>
      <c r="H4" s="3">
        <v>6.1</v>
      </c>
      <c r="I4" s="42">
        <f aca="true" t="shared" si="0" ref="I4:I26">J4-B4-C4-D4-E4-F4-G4-H4</f>
        <v>1.000000000000016</v>
      </c>
      <c r="J4" s="42">
        <v>592</v>
      </c>
      <c r="K4" s="42">
        <v>590</v>
      </c>
      <c r="L4" s="4">
        <f aca="true" t="shared" si="1" ref="L4:L27">J4/K4</f>
        <v>1.0033898305084745</v>
      </c>
      <c r="M4" s="2">
        <f>AVERAGE(J4:J17)</f>
        <v>1570.1499999999999</v>
      </c>
      <c r="N4" s="108">
        <v>0</v>
      </c>
      <c r="O4" s="109">
        <v>0</v>
      </c>
      <c r="P4" s="110">
        <v>88.3</v>
      </c>
      <c r="Q4" s="110">
        <v>0</v>
      </c>
      <c r="R4" s="110">
        <v>0.3</v>
      </c>
      <c r="S4" s="111">
        <f>N4+O4+Q4+P4+R4</f>
        <v>88.6</v>
      </c>
    </row>
    <row r="5" spans="1:19" ht="12.75">
      <c r="A5" s="13">
        <v>41914</v>
      </c>
      <c r="B5" s="42">
        <v>430.8</v>
      </c>
      <c r="C5" s="80">
        <v>36.5</v>
      </c>
      <c r="D5" s="3">
        <v>11</v>
      </c>
      <c r="E5" s="3">
        <v>3.3</v>
      </c>
      <c r="F5" s="3">
        <v>11.7</v>
      </c>
      <c r="G5" s="3">
        <v>0</v>
      </c>
      <c r="H5" s="3">
        <v>0.8</v>
      </c>
      <c r="I5" s="42">
        <f t="shared" si="0"/>
        <v>4.099999999999977</v>
      </c>
      <c r="J5" s="42">
        <v>498.2</v>
      </c>
      <c r="K5" s="42">
        <v>1100</v>
      </c>
      <c r="L5" s="4">
        <f t="shared" si="1"/>
        <v>0.4529090909090909</v>
      </c>
      <c r="M5" s="2">
        <v>1570.2</v>
      </c>
      <c r="N5" s="47">
        <v>250.6</v>
      </c>
      <c r="O5" s="48">
        <v>0</v>
      </c>
      <c r="P5" s="49">
        <v>240.4</v>
      </c>
      <c r="Q5" s="49">
        <v>0.4</v>
      </c>
      <c r="R5" s="46">
        <v>0.1</v>
      </c>
      <c r="S5" s="35">
        <f aca="true" t="shared" si="2" ref="S5:S26">N5+O5+Q5+P5+R5</f>
        <v>491.5</v>
      </c>
    </row>
    <row r="6" spans="1:19" ht="12.75">
      <c r="A6" s="13">
        <v>41915</v>
      </c>
      <c r="B6" s="42">
        <v>1175.6</v>
      </c>
      <c r="C6" s="80">
        <v>92.9</v>
      </c>
      <c r="D6" s="3">
        <v>1.1</v>
      </c>
      <c r="E6" s="3">
        <v>2.1</v>
      </c>
      <c r="F6" s="3">
        <v>11.4</v>
      </c>
      <c r="G6" s="3">
        <v>570.6</v>
      </c>
      <c r="H6" s="3">
        <v>21.7</v>
      </c>
      <c r="I6" s="42">
        <f t="shared" si="0"/>
        <v>13.900000000000023</v>
      </c>
      <c r="J6" s="42">
        <v>1889.3</v>
      </c>
      <c r="K6" s="42">
        <v>1000</v>
      </c>
      <c r="L6" s="4">
        <f t="shared" si="1"/>
        <v>1.8893</v>
      </c>
      <c r="M6" s="2">
        <v>1570.2</v>
      </c>
      <c r="N6" s="50">
        <v>0</v>
      </c>
      <c r="O6" s="51">
        <v>0</v>
      </c>
      <c r="P6" s="52">
        <v>245.2</v>
      </c>
      <c r="Q6" s="52">
        <v>0</v>
      </c>
      <c r="R6" s="86">
        <v>0.8</v>
      </c>
      <c r="S6" s="35">
        <f t="shared" si="2"/>
        <v>246</v>
      </c>
    </row>
    <row r="7" spans="1:19" ht="12.75">
      <c r="A7" s="13">
        <v>41918</v>
      </c>
      <c r="B7" s="42">
        <v>1786.8</v>
      </c>
      <c r="C7" s="80">
        <v>93.9</v>
      </c>
      <c r="D7" s="3">
        <v>0</v>
      </c>
      <c r="E7" s="3">
        <v>1.4</v>
      </c>
      <c r="F7" s="3">
        <v>45.9</v>
      </c>
      <c r="G7" s="3">
        <v>0</v>
      </c>
      <c r="H7" s="3">
        <v>16.2</v>
      </c>
      <c r="I7" s="42">
        <f t="shared" si="0"/>
        <v>6.899999999999945</v>
      </c>
      <c r="J7" s="42">
        <v>1951.1</v>
      </c>
      <c r="K7" s="42">
        <v>2100</v>
      </c>
      <c r="L7" s="4">
        <f t="shared" si="1"/>
        <v>0.9290952380952381</v>
      </c>
      <c r="M7" s="2">
        <v>1570.2</v>
      </c>
      <c r="N7" s="47">
        <v>0</v>
      </c>
      <c r="O7" s="48">
        <v>0</v>
      </c>
      <c r="P7" s="49">
        <v>495.8</v>
      </c>
      <c r="Q7" s="49">
        <v>0</v>
      </c>
      <c r="R7" s="46">
        <v>0.7</v>
      </c>
      <c r="S7" s="35">
        <f t="shared" si="2"/>
        <v>496.5</v>
      </c>
    </row>
    <row r="8" spans="1:19" ht="12.75">
      <c r="A8" s="13">
        <v>41919</v>
      </c>
      <c r="B8" s="42">
        <v>4308.9</v>
      </c>
      <c r="C8" s="80">
        <v>116.7</v>
      </c>
      <c r="D8" s="3">
        <v>0</v>
      </c>
      <c r="E8" s="3">
        <v>5.9</v>
      </c>
      <c r="F8" s="3">
        <v>20.3</v>
      </c>
      <c r="G8" s="3">
        <v>0</v>
      </c>
      <c r="H8" s="3">
        <v>59.9</v>
      </c>
      <c r="I8" s="42">
        <f t="shared" si="0"/>
        <v>2.3000000000003595</v>
      </c>
      <c r="J8" s="42">
        <v>4514</v>
      </c>
      <c r="K8" s="42">
        <v>3600</v>
      </c>
      <c r="L8" s="4">
        <f t="shared" si="1"/>
        <v>1.2538888888888888</v>
      </c>
      <c r="M8" s="2">
        <v>1570.2</v>
      </c>
      <c r="N8" s="47">
        <v>0</v>
      </c>
      <c r="O8" s="48">
        <v>0</v>
      </c>
      <c r="P8" s="49">
        <v>602.3</v>
      </c>
      <c r="Q8" s="49">
        <v>21.9</v>
      </c>
      <c r="R8" s="46">
        <v>0.6</v>
      </c>
      <c r="S8" s="35">
        <f t="shared" si="2"/>
        <v>624.8</v>
      </c>
    </row>
    <row r="9" spans="1:19" ht="12.75">
      <c r="A9" s="13">
        <v>41920</v>
      </c>
      <c r="B9" s="42">
        <v>608.1</v>
      </c>
      <c r="C9" s="80">
        <v>83.1</v>
      </c>
      <c r="D9" s="3">
        <v>0</v>
      </c>
      <c r="E9" s="3">
        <v>5</v>
      </c>
      <c r="F9" s="3">
        <v>34.4</v>
      </c>
      <c r="G9" s="3">
        <v>0</v>
      </c>
      <c r="H9" s="3">
        <v>11.9</v>
      </c>
      <c r="I9" s="42">
        <f t="shared" si="0"/>
        <v>6.999999999999984</v>
      </c>
      <c r="J9" s="42">
        <v>749.5</v>
      </c>
      <c r="K9" s="42">
        <v>1200</v>
      </c>
      <c r="L9" s="4">
        <f t="shared" si="1"/>
        <v>0.6245833333333334</v>
      </c>
      <c r="M9" s="2">
        <v>1570.2</v>
      </c>
      <c r="N9" s="47">
        <v>0</v>
      </c>
      <c r="O9" s="48">
        <v>0</v>
      </c>
      <c r="P9" s="49">
        <v>300.1</v>
      </c>
      <c r="Q9" s="49">
        <v>0</v>
      </c>
      <c r="R9" s="46">
        <v>0.53</v>
      </c>
      <c r="S9" s="35">
        <f t="shared" si="2"/>
        <v>300.63</v>
      </c>
    </row>
    <row r="10" spans="1:19" ht="12.75">
      <c r="A10" s="13">
        <v>41921</v>
      </c>
      <c r="B10" s="42">
        <v>755.4</v>
      </c>
      <c r="C10" s="80">
        <v>39.3</v>
      </c>
      <c r="D10" s="3">
        <v>0</v>
      </c>
      <c r="E10" s="3">
        <v>7.4</v>
      </c>
      <c r="F10" s="3">
        <v>38.9</v>
      </c>
      <c r="G10" s="3">
        <v>0</v>
      </c>
      <c r="H10" s="3">
        <v>35.7</v>
      </c>
      <c r="I10" s="82">
        <f t="shared" si="0"/>
        <v>20.199999999999996</v>
      </c>
      <c r="J10" s="42">
        <v>896.9</v>
      </c>
      <c r="K10" s="56">
        <v>1000</v>
      </c>
      <c r="L10" s="4">
        <f t="shared" si="1"/>
        <v>0.8969</v>
      </c>
      <c r="M10" s="2">
        <v>1570.2</v>
      </c>
      <c r="N10" s="47">
        <v>0</v>
      </c>
      <c r="O10" s="48">
        <v>0</v>
      </c>
      <c r="P10" s="49">
        <v>211.5</v>
      </c>
      <c r="Q10" s="49">
        <v>0</v>
      </c>
      <c r="R10" s="46">
        <v>1.6</v>
      </c>
      <c r="S10" s="35">
        <f t="shared" si="2"/>
        <v>213.1</v>
      </c>
    </row>
    <row r="11" spans="1:19" ht="12.75">
      <c r="A11" s="13">
        <v>41922</v>
      </c>
      <c r="B11" s="42">
        <v>1104.4</v>
      </c>
      <c r="C11" s="80">
        <v>157.5</v>
      </c>
      <c r="D11" s="3">
        <v>0</v>
      </c>
      <c r="E11" s="3">
        <v>8.1</v>
      </c>
      <c r="F11" s="3">
        <v>68.7</v>
      </c>
      <c r="G11" s="3">
        <v>0</v>
      </c>
      <c r="H11" s="3">
        <v>11.9</v>
      </c>
      <c r="I11" s="82">
        <f t="shared" si="0"/>
        <v>8.899999999999912</v>
      </c>
      <c r="J11" s="42">
        <v>1359.5</v>
      </c>
      <c r="K11" s="42">
        <v>980</v>
      </c>
      <c r="L11" s="4">
        <f t="shared" si="1"/>
        <v>1.3872448979591836</v>
      </c>
      <c r="M11" s="2">
        <v>1570.2</v>
      </c>
      <c r="N11" s="47">
        <v>0</v>
      </c>
      <c r="O11" s="48">
        <v>0</v>
      </c>
      <c r="P11" s="49">
        <v>229.5</v>
      </c>
      <c r="Q11" s="49">
        <v>0</v>
      </c>
      <c r="R11" s="46">
        <v>0.9</v>
      </c>
      <c r="S11" s="35">
        <f t="shared" si="2"/>
        <v>230.4</v>
      </c>
    </row>
    <row r="12" spans="1:19" ht="12.75">
      <c r="A12" s="13">
        <v>41925</v>
      </c>
      <c r="B12" s="42">
        <v>306.7</v>
      </c>
      <c r="C12" s="80">
        <v>135.7</v>
      </c>
      <c r="D12" s="3">
        <v>0</v>
      </c>
      <c r="E12" s="3">
        <v>3.3</v>
      </c>
      <c r="F12" s="3">
        <v>99.1</v>
      </c>
      <c r="G12" s="3">
        <v>0</v>
      </c>
      <c r="H12" s="3">
        <v>42.8</v>
      </c>
      <c r="I12" s="82">
        <f t="shared" si="0"/>
        <v>7.500000000000043</v>
      </c>
      <c r="J12" s="42">
        <v>595.1</v>
      </c>
      <c r="K12" s="42">
        <v>1100</v>
      </c>
      <c r="L12" s="4">
        <f t="shared" si="1"/>
        <v>0.541</v>
      </c>
      <c r="M12" s="2">
        <v>1570.2</v>
      </c>
      <c r="N12" s="47">
        <v>0</v>
      </c>
      <c r="O12" s="48">
        <v>0</v>
      </c>
      <c r="P12" s="49">
        <v>422.4</v>
      </c>
      <c r="Q12" s="49">
        <v>11.9</v>
      </c>
      <c r="R12" s="46">
        <v>2.1</v>
      </c>
      <c r="S12" s="35">
        <f t="shared" si="2"/>
        <v>436.4</v>
      </c>
    </row>
    <row r="13" spans="1:19" ht="12.75">
      <c r="A13" s="13">
        <v>41926</v>
      </c>
      <c r="B13" s="80">
        <v>1098.4</v>
      </c>
      <c r="C13" s="80">
        <v>117.7</v>
      </c>
      <c r="D13" s="3">
        <v>0</v>
      </c>
      <c r="E13" s="3">
        <v>1.5</v>
      </c>
      <c r="F13" s="3">
        <v>93.8</v>
      </c>
      <c r="G13" s="3">
        <v>0.5</v>
      </c>
      <c r="H13" s="3">
        <v>5.2</v>
      </c>
      <c r="I13" s="82">
        <f t="shared" si="0"/>
        <v>2.6999999999998634</v>
      </c>
      <c r="J13" s="42">
        <v>1319.8</v>
      </c>
      <c r="K13" s="42">
        <v>1500</v>
      </c>
      <c r="L13" s="4">
        <f t="shared" si="1"/>
        <v>0.8798666666666667</v>
      </c>
      <c r="M13" s="2">
        <v>1570.2</v>
      </c>
      <c r="N13" s="47">
        <v>0</v>
      </c>
      <c r="O13" s="48">
        <v>0</v>
      </c>
      <c r="P13" s="49">
        <v>404.1</v>
      </c>
      <c r="Q13" s="49">
        <v>0</v>
      </c>
      <c r="R13" s="46">
        <v>0.4</v>
      </c>
      <c r="S13" s="35">
        <f t="shared" si="2"/>
        <v>404.5</v>
      </c>
    </row>
    <row r="14" spans="1:19" ht="12.75">
      <c r="A14" s="13">
        <v>41927</v>
      </c>
      <c r="B14" s="42">
        <v>2921.1</v>
      </c>
      <c r="C14" s="80">
        <v>113.8</v>
      </c>
      <c r="D14" s="3">
        <v>0</v>
      </c>
      <c r="E14" s="3">
        <v>5.5</v>
      </c>
      <c r="F14" s="3">
        <v>37.5</v>
      </c>
      <c r="G14" s="3">
        <v>0</v>
      </c>
      <c r="H14" s="3">
        <v>4</v>
      </c>
      <c r="I14" s="82">
        <f t="shared" si="0"/>
        <v>5.000000000000185</v>
      </c>
      <c r="J14" s="42">
        <v>3086.9</v>
      </c>
      <c r="K14" s="42">
        <v>3800</v>
      </c>
      <c r="L14" s="4">
        <f t="shared" si="1"/>
        <v>0.8123421052631579</v>
      </c>
      <c r="M14" s="2">
        <v>1570.2</v>
      </c>
      <c r="N14" s="47">
        <v>0</v>
      </c>
      <c r="O14" s="53">
        <v>0</v>
      </c>
      <c r="P14" s="54">
        <v>438.7</v>
      </c>
      <c r="Q14" s="49">
        <v>1.5</v>
      </c>
      <c r="R14" s="46">
        <v>0.7</v>
      </c>
      <c r="S14" s="35">
        <f t="shared" si="2"/>
        <v>440.9</v>
      </c>
    </row>
    <row r="15" spans="1:19" ht="12.75">
      <c r="A15" s="13">
        <v>41928</v>
      </c>
      <c r="B15" s="42">
        <v>1664.7</v>
      </c>
      <c r="C15" s="80">
        <v>107.2</v>
      </c>
      <c r="D15" s="3">
        <v>0</v>
      </c>
      <c r="E15" s="3">
        <v>0.7</v>
      </c>
      <c r="F15" s="3">
        <v>6.7</v>
      </c>
      <c r="G15" s="3">
        <v>0</v>
      </c>
      <c r="H15" s="3">
        <v>5</v>
      </c>
      <c r="I15" s="82">
        <f>J15-B15-C15-D15-E15-F15-G15-H15</f>
        <v>1.3999999999999977</v>
      </c>
      <c r="J15" s="42">
        <v>1785.7</v>
      </c>
      <c r="K15" s="42">
        <v>1200</v>
      </c>
      <c r="L15" s="4">
        <f t="shared" si="1"/>
        <v>1.4880833333333334</v>
      </c>
      <c r="M15" s="2">
        <v>1570.2</v>
      </c>
      <c r="N15" s="47">
        <v>30.8</v>
      </c>
      <c r="O15" s="53">
        <v>0</v>
      </c>
      <c r="P15" s="54">
        <v>614.6</v>
      </c>
      <c r="Q15" s="49">
        <v>0</v>
      </c>
      <c r="R15" s="46">
        <v>0.5</v>
      </c>
      <c r="S15" s="35">
        <f t="shared" si="2"/>
        <v>645.9</v>
      </c>
    </row>
    <row r="16" spans="1:19" ht="12.75">
      <c r="A16" s="13">
        <v>41929</v>
      </c>
      <c r="B16" s="48">
        <v>823.4</v>
      </c>
      <c r="C16" s="69">
        <v>133.2</v>
      </c>
      <c r="D16" s="79">
        <v>0</v>
      </c>
      <c r="E16" s="79">
        <v>6.4</v>
      </c>
      <c r="F16" s="79">
        <v>0.7</v>
      </c>
      <c r="G16" s="79">
        <v>0</v>
      </c>
      <c r="H16" s="79">
        <v>9.2</v>
      </c>
      <c r="I16" s="69">
        <f>J16-B16-C16-D16-E16-F16-G16-H16</f>
        <v>1.1000000000000352</v>
      </c>
      <c r="J16" s="48">
        <v>974</v>
      </c>
      <c r="K16" s="56">
        <v>1200</v>
      </c>
      <c r="L16" s="4">
        <f>J15/K16</f>
        <v>1.4880833333333334</v>
      </c>
      <c r="M16" s="2">
        <v>1570.2</v>
      </c>
      <c r="N16" s="47">
        <v>55.7</v>
      </c>
      <c r="O16" s="53">
        <v>0</v>
      </c>
      <c r="P16" s="54">
        <v>718.74</v>
      </c>
      <c r="Q16" s="49">
        <v>0</v>
      </c>
      <c r="R16" s="46">
        <v>2.1</v>
      </c>
      <c r="S16" s="35">
        <f t="shared" si="2"/>
        <v>776.5400000000001</v>
      </c>
    </row>
    <row r="17" spans="1:19" ht="12.75">
      <c r="A17" s="13">
        <v>41932</v>
      </c>
      <c r="B17" s="42">
        <v>1562.3</v>
      </c>
      <c r="C17" s="80">
        <v>189.5</v>
      </c>
      <c r="D17" s="3">
        <v>0</v>
      </c>
      <c r="E17" s="3">
        <v>9.1</v>
      </c>
      <c r="F17" s="3">
        <v>3</v>
      </c>
      <c r="G17" s="3">
        <v>0</v>
      </c>
      <c r="H17" s="3">
        <v>3.3</v>
      </c>
      <c r="I17" s="82">
        <f>J17-B17-C17-D17-E17-F17-G17-H17</f>
        <v>2.899999999999955</v>
      </c>
      <c r="J17" s="42">
        <v>1770.1</v>
      </c>
      <c r="K17" s="56">
        <v>1100</v>
      </c>
      <c r="L17" s="4">
        <f t="shared" si="1"/>
        <v>1.609181818181818</v>
      </c>
      <c r="M17" s="2">
        <v>1570.2</v>
      </c>
      <c r="N17" s="47">
        <v>0</v>
      </c>
      <c r="O17" s="53">
        <v>0</v>
      </c>
      <c r="P17" s="54">
        <v>626.4</v>
      </c>
      <c r="Q17" s="49">
        <v>0</v>
      </c>
      <c r="R17" s="46">
        <v>1.3</v>
      </c>
      <c r="S17" s="35">
        <f t="shared" si="2"/>
        <v>627.6999999999999</v>
      </c>
    </row>
    <row r="18" spans="1:19" ht="12.75">
      <c r="A18" s="13">
        <v>41933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2300</v>
      </c>
      <c r="L18" s="4">
        <f t="shared" si="1"/>
        <v>0</v>
      </c>
      <c r="M18" s="2">
        <v>1570.2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41934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3300</v>
      </c>
      <c r="L19" s="4">
        <f t="shared" si="1"/>
        <v>0</v>
      </c>
      <c r="M19" s="2">
        <v>1570.2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41935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1100</v>
      </c>
      <c r="L20" s="4">
        <f t="shared" si="1"/>
        <v>0</v>
      </c>
      <c r="M20" s="2">
        <v>1570.2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41936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990</v>
      </c>
      <c r="L21" s="4">
        <f t="shared" si="1"/>
        <v>0</v>
      </c>
      <c r="M21" s="2">
        <v>1570.2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41939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980</v>
      </c>
      <c r="L22" s="4">
        <f t="shared" si="1"/>
        <v>0</v>
      </c>
      <c r="M22" s="2">
        <v>1570.2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41940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1100</v>
      </c>
      <c r="L23" s="4">
        <f t="shared" si="1"/>
        <v>0</v>
      </c>
      <c r="M23" s="2">
        <v>1570.2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41941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2900</v>
      </c>
      <c r="L24" s="4">
        <f t="shared" si="1"/>
        <v>0</v>
      </c>
      <c r="M24" s="2">
        <v>1570.2</v>
      </c>
      <c r="N24" s="47"/>
      <c r="O24" s="53"/>
      <c r="P24" s="54"/>
      <c r="Q24" s="49"/>
      <c r="R24" s="46"/>
      <c r="S24" s="35">
        <f t="shared" si="2"/>
        <v>0</v>
      </c>
    </row>
    <row r="25" spans="1:19" ht="12.75">
      <c r="A25" s="13">
        <v>41942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3900</v>
      </c>
      <c r="L25" s="4">
        <f t="shared" si="1"/>
        <v>0</v>
      </c>
      <c r="M25" s="2">
        <v>1570.2</v>
      </c>
      <c r="N25" s="47"/>
      <c r="O25" s="53"/>
      <c r="P25" s="54"/>
      <c r="Q25" s="49"/>
      <c r="R25" s="46"/>
      <c r="S25" s="35">
        <f t="shared" si="2"/>
        <v>0</v>
      </c>
    </row>
    <row r="26" spans="1:19" ht="13.5" thickBot="1">
      <c r="A26" s="13">
        <v>41943</v>
      </c>
      <c r="B26" s="106"/>
      <c r="C26" s="81"/>
      <c r="D26" s="7"/>
      <c r="E26" s="7"/>
      <c r="F26" s="7"/>
      <c r="G26" s="7"/>
      <c r="H26" s="7"/>
      <c r="I26" s="82">
        <f t="shared" si="0"/>
        <v>0</v>
      </c>
      <c r="J26" s="106"/>
      <c r="K26" s="106">
        <v>2633.3</v>
      </c>
      <c r="L26" s="4">
        <f t="shared" si="1"/>
        <v>0</v>
      </c>
      <c r="M26" s="2">
        <v>1570.2</v>
      </c>
      <c r="N26" s="112"/>
      <c r="O26" s="113"/>
      <c r="P26" s="113"/>
      <c r="Q26" s="113"/>
      <c r="R26" s="113"/>
      <c r="S26" s="114">
        <f t="shared" si="2"/>
        <v>0</v>
      </c>
    </row>
    <row r="27" spans="1:19" ht="13.5" thickBot="1">
      <c r="A27" s="39" t="s">
        <v>33</v>
      </c>
      <c r="B27" s="43">
        <f aca="true" t="shared" si="3" ref="B27:J27">SUM(B4:B25)</f>
        <v>19015.8</v>
      </c>
      <c r="C27" s="43">
        <f t="shared" si="3"/>
        <v>1514.3</v>
      </c>
      <c r="D27" s="43">
        <f t="shared" si="3"/>
        <v>12.1</v>
      </c>
      <c r="E27" s="14">
        <f t="shared" si="3"/>
        <v>61.4</v>
      </c>
      <c r="F27" s="14">
        <f t="shared" si="3"/>
        <v>488.8</v>
      </c>
      <c r="G27" s="14">
        <f t="shared" si="3"/>
        <v>571.1</v>
      </c>
      <c r="H27" s="14">
        <f t="shared" si="3"/>
        <v>233.7</v>
      </c>
      <c r="I27" s="43">
        <f t="shared" si="3"/>
        <v>84.90000000000028</v>
      </c>
      <c r="J27" s="43">
        <f t="shared" si="3"/>
        <v>21982.1</v>
      </c>
      <c r="K27" s="43">
        <f>SUM(K4:K26)</f>
        <v>40673.3</v>
      </c>
      <c r="L27" s="15">
        <f t="shared" si="1"/>
        <v>0.5404552863918098</v>
      </c>
      <c r="M27" s="2"/>
      <c r="N27" s="107">
        <f aca="true" t="shared" si="4" ref="N27:S27">SUM(N4:N26)</f>
        <v>337.09999999999997</v>
      </c>
      <c r="O27" s="107">
        <f t="shared" si="4"/>
        <v>0</v>
      </c>
      <c r="P27" s="107">
        <f t="shared" si="4"/>
        <v>5638.039999999999</v>
      </c>
      <c r="Q27" s="107">
        <f t="shared" si="4"/>
        <v>35.699999999999996</v>
      </c>
      <c r="R27" s="107">
        <f t="shared" si="4"/>
        <v>12.63</v>
      </c>
      <c r="S27" s="107">
        <f t="shared" si="4"/>
        <v>6023.469999999999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 t="s">
        <v>41</v>
      </c>
      <c r="O30" s="129"/>
      <c r="P30" s="129"/>
      <c r="Q30" s="129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0" t="s">
        <v>34</v>
      </c>
      <c r="O31" s="130"/>
      <c r="P31" s="130"/>
      <c r="Q31" s="130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7">
        <v>41933</v>
      </c>
      <c r="O32" s="131">
        <v>116559.65883</v>
      </c>
      <c r="P32" s="131"/>
      <c r="Q32" s="131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8"/>
      <c r="O33" s="131"/>
      <c r="P33" s="131"/>
      <c r="Q33" s="131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v>107539.06229999999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2" t="s">
        <v>56</v>
      </c>
      <c r="P35" s="133"/>
      <c r="Q35" s="61"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4" t="s">
        <v>57</v>
      </c>
      <c r="P36" s="134"/>
      <c r="Q36" s="83">
        <v>9020.59653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5" t="s">
        <v>60</v>
      </c>
      <c r="P37" s="136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 t="s">
        <v>35</v>
      </c>
      <c r="O40" s="129"/>
      <c r="P40" s="129"/>
      <c r="Q40" s="129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38" t="s">
        <v>36</v>
      </c>
      <c r="O41" s="138"/>
      <c r="P41" s="138"/>
      <c r="Q41" s="138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7">
        <v>41933</v>
      </c>
      <c r="O42" s="137">
        <v>0</v>
      </c>
      <c r="P42" s="137"/>
      <c r="Q42" s="137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8"/>
      <c r="O43" s="137"/>
      <c r="P43" s="137"/>
      <c r="Q43" s="137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E31" sqref="E31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47" t="s">
        <v>113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8"/>
      <c r="M27" s="148"/>
      <c r="N27" s="148"/>
    </row>
    <row r="28" spans="1:16" ht="78.75" customHeight="1">
      <c r="A28" s="143" t="s">
        <v>40</v>
      </c>
      <c r="B28" s="149" t="s">
        <v>51</v>
      </c>
      <c r="C28" s="150"/>
      <c r="D28" s="139" t="s">
        <v>28</v>
      </c>
      <c r="E28" s="139"/>
      <c r="F28" s="145" t="s">
        <v>29</v>
      </c>
      <c r="G28" s="146"/>
      <c r="H28" s="140" t="s">
        <v>39</v>
      </c>
      <c r="I28" s="145"/>
      <c r="J28" s="140" t="s">
        <v>50</v>
      </c>
      <c r="K28" s="141"/>
      <c r="L28" s="155" t="s">
        <v>45</v>
      </c>
      <c r="M28" s="156"/>
      <c r="N28" s="157"/>
      <c r="O28" s="151" t="s">
        <v>114</v>
      </c>
      <c r="P28" s="152"/>
    </row>
    <row r="29" spans="1:16" ht="45">
      <c r="A29" s="144"/>
      <c r="B29" s="72" t="s">
        <v>110</v>
      </c>
      <c r="C29" s="28" t="s">
        <v>26</v>
      </c>
      <c r="D29" s="72" t="str">
        <f>B29</f>
        <v>план на січень-жовтень  2014р.</v>
      </c>
      <c r="E29" s="28" t="str">
        <f>C29</f>
        <v>факт</v>
      </c>
      <c r="F29" s="71" t="str">
        <f>B29</f>
        <v>план на січень-жовтень  2014р.</v>
      </c>
      <c r="G29" s="95" t="str">
        <f>C29</f>
        <v>факт</v>
      </c>
      <c r="H29" s="72" t="str">
        <f>B29</f>
        <v>план на січень-жовтень  2014р.</v>
      </c>
      <c r="I29" s="28" t="str">
        <f>C29</f>
        <v>факт</v>
      </c>
      <c r="J29" s="71" t="str">
        <f>B29</f>
        <v>план на січень-жовтень  2014р.</v>
      </c>
      <c r="K29" s="95" t="str">
        <f>C29</f>
        <v>факт</v>
      </c>
      <c r="L29" s="67" t="str">
        <f>D29</f>
        <v>план на січень-жовтень  2014р.</v>
      </c>
      <c r="M29" s="28" t="s">
        <v>26</v>
      </c>
      <c r="N29" s="68" t="s">
        <v>27</v>
      </c>
      <c r="O29" s="141"/>
      <c r="P29" s="145"/>
    </row>
    <row r="30" spans="1:16" ht="23.25" customHeight="1" thickBot="1">
      <c r="A30" s="66">
        <f>жовтень!O38</f>
        <v>0</v>
      </c>
      <c r="B30" s="73">
        <v>260.5</v>
      </c>
      <c r="C30" s="73">
        <v>326.78</v>
      </c>
      <c r="D30" s="74">
        <v>17576.23</v>
      </c>
      <c r="E30" s="74">
        <v>2730.38</v>
      </c>
      <c r="F30" s="75">
        <v>3199.4</v>
      </c>
      <c r="G30" s="76">
        <v>1754.77</v>
      </c>
      <c r="H30" s="76">
        <v>60012.6</v>
      </c>
      <c r="I30" s="76">
        <v>65174.43</v>
      </c>
      <c r="J30" s="76">
        <v>1620.81</v>
      </c>
      <c r="K30" s="96">
        <v>1110.6</v>
      </c>
      <c r="L30" s="97">
        <v>82669.54</v>
      </c>
      <c r="M30" s="77">
        <v>71096.96</v>
      </c>
      <c r="N30" s="78">
        <v>-11572.58</v>
      </c>
      <c r="O30" s="153">
        <v>116559.65883</v>
      </c>
      <c r="P30" s="154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9" t="s">
        <v>47</v>
      </c>
      <c r="P31" s="139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107539.06229999999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9020.59653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319706.1</v>
      </c>
      <c r="C47" s="40">
        <v>301629.47</v>
      </c>
      <c r="F47" s="1" t="s">
        <v>25</v>
      </c>
      <c r="G47" s="8"/>
      <c r="H47" s="142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64535.84</v>
      </c>
      <c r="C48" s="18">
        <v>62746.71</v>
      </c>
      <c r="G48" s="8"/>
      <c r="H48" s="142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1067.6</v>
      </c>
      <c r="C49" s="17">
        <v>-392.37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904.5</v>
      </c>
      <c r="C50" s="6">
        <v>843.75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5666.5</v>
      </c>
      <c r="C51" s="17">
        <v>5332.35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5831.5</v>
      </c>
      <c r="C52" s="17">
        <v>5936.51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2400</v>
      </c>
      <c r="C53" s="17">
        <v>2413.4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4615.299999999937</v>
      </c>
      <c r="C54" s="17">
        <v>1542.049999999966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404727.34</v>
      </c>
      <c r="C55" s="12">
        <v>380051.87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102">
        <v>43598.2</v>
      </c>
      <c r="K6" s="98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115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103">
        <f t="shared" si="0"/>
        <v>-2669.25</v>
      </c>
      <c r="K7" s="99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4">
        <v>79.85</v>
      </c>
      <c r="K8" s="100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4">
        <v>-2749.1</v>
      </c>
      <c r="K9" s="100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4"/>
      <c r="K10" s="100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4"/>
      <c r="K11" s="100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4"/>
      <c r="K12" s="100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4"/>
      <c r="K13" s="100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4"/>
      <c r="K14" s="100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5">
        <f t="shared" si="2"/>
        <v>40928.95</v>
      </c>
      <c r="K15" s="101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65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67</v>
      </c>
      <c r="O1" s="120"/>
      <c r="P1" s="120"/>
      <c r="Q1" s="120"/>
      <c r="R1" s="120"/>
      <c r="S1" s="121"/>
    </row>
    <row r="2" spans="1:19" ht="16.5" thickBot="1">
      <c r="A2" s="122" t="s">
        <v>70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71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9" t="s">
        <v>41</v>
      </c>
      <c r="O27" s="129"/>
      <c r="P27" s="129"/>
      <c r="Q27" s="12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0" t="s">
        <v>34</v>
      </c>
      <c r="O28" s="130"/>
      <c r="P28" s="130"/>
      <c r="Q28" s="130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7">
        <v>41699</v>
      </c>
      <c r="O29" s="131">
        <f>'[1]лютий'!$D$142</f>
        <v>121970.53</v>
      </c>
      <c r="P29" s="131"/>
      <c r="Q29" s="131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8"/>
      <c r="O30" s="131"/>
      <c r="P30" s="131"/>
      <c r="Q30" s="131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2" t="s">
        <v>56</v>
      </c>
      <c r="P32" s="133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4" t="s">
        <v>57</v>
      </c>
      <c r="P33" s="134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5" t="s">
        <v>60</v>
      </c>
      <c r="P34" s="136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35</v>
      </c>
      <c r="O37" s="129"/>
      <c r="P37" s="129"/>
      <c r="Q37" s="12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8" t="s">
        <v>36</v>
      </c>
      <c r="O38" s="138"/>
      <c r="P38" s="138"/>
      <c r="Q38" s="13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7">
        <v>41699</v>
      </c>
      <c r="O39" s="137">
        <v>0</v>
      </c>
      <c r="P39" s="137"/>
      <c r="Q39" s="137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8"/>
      <c r="O40" s="137"/>
      <c r="P40" s="137"/>
      <c r="Q40" s="137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72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74</v>
      </c>
      <c r="O1" s="120"/>
      <c r="P1" s="120"/>
      <c r="Q1" s="120"/>
      <c r="R1" s="120"/>
      <c r="S1" s="121"/>
    </row>
    <row r="2" spans="1:19" ht="16.5" thickBot="1">
      <c r="A2" s="122" t="s">
        <v>75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76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9" t="s">
        <v>41</v>
      </c>
      <c r="O27" s="129"/>
      <c r="P27" s="129"/>
      <c r="Q27" s="12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0" t="s">
        <v>34</v>
      </c>
      <c r="O28" s="130"/>
      <c r="P28" s="130"/>
      <c r="Q28" s="130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7">
        <v>41730</v>
      </c>
      <c r="O29" s="131">
        <f>'[1]березень'!$D$142</f>
        <v>114985.02570999999</v>
      </c>
      <c r="P29" s="131"/>
      <c r="Q29" s="131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8"/>
      <c r="O30" s="131"/>
      <c r="P30" s="131"/>
      <c r="Q30" s="131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2" t="s">
        <v>56</v>
      </c>
      <c r="P32" s="133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4" t="s">
        <v>57</v>
      </c>
      <c r="P33" s="134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5" t="s">
        <v>60</v>
      </c>
      <c r="P34" s="136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35</v>
      </c>
      <c r="O37" s="129"/>
      <c r="P37" s="129"/>
      <c r="Q37" s="12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8" t="s">
        <v>36</v>
      </c>
      <c r="O38" s="138"/>
      <c r="P38" s="138"/>
      <c r="Q38" s="13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7">
        <v>41730</v>
      </c>
      <c r="O39" s="137">
        <v>0</v>
      </c>
      <c r="P39" s="137"/>
      <c r="Q39" s="137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8"/>
      <c r="O40" s="137"/>
      <c r="P40" s="137"/>
      <c r="Q40" s="137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77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79</v>
      </c>
      <c r="O1" s="120"/>
      <c r="P1" s="120"/>
      <c r="Q1" s="120"/>
      <c r="R1" s="120"/>
      <c r="S1" s="121"/>
    </row>
    <row r="2" spans="1:19" ht="16.5" thickBot="1">
      <c r="A2" s="122" t="s">
        <v>80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81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9" t="s">
        <v>41</v>
      </c>
      <c r="O28" s="129"/>
      <c r="P28" s="129"/>
      <c r="Q28" s="129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30" t="s">
        <v>34</v>
      </c>
      <c r="O29" s="130"/>
      <c r="P29" s="130"/>
      <c r="Q29" s="130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7">
        <v>41760</v>
      </c>
      <c r="O30" s="131">
        <f>'[1]квітень'!$D$142</f>
        <v>123251.48</v>
      </c>
      <c r="P30" s="131"/>
      <c r="Q30" s="131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8"/>
      <c r="O31" s="131"/>
      <c r="P31" s="131"/>
      <c r="Q31" s="131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2" t="s">
        <v>56</v>
      </c>
      <c r="P33" s="133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4" t="s">
        <v>57</v>
      </c>
      <c r="P34" s="134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5" t="s">
        <v>60</v>
      </c>
      <c r="P35" s="136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35</v>
      </c>
      <c r="O38" s="129"/>
      <c r="P38" s="129"/>
      <c r="Q38" s="129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38" t="s">
        <v>36</v>
      </c>
      <c r="O39" s="138"/>
      <c r="P39" s="138"/>
      <c r="Q39" s="138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7">
        <v>41760</v>
      </c>
      <c r="O40" s="137">
        <v>0</v>
      </c>
      <c r="P40" s="137"/>
      <c r="Q40" s="137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8"/>
      <c r="O41" s="137"/>
      <c r="P41" s="137"/>
      <c r="Q41" s="137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82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84</v>
      </c>
      <c r="O1" s="120"/>
      <c r="P1" s="120"/>
      <c r="Q1" s="120"/>
      <c r="R1" s="120"/>
      <c r="S1" s="121"/>
    </row>
    <row r="2" spans="1:19" ht="16.5" thickBot="1">
      <c r="A2" s="122" t="s">
        <v>85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86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9" t="s">
        <v>41</v>
      </c>
      <c r="O26" s="129"/>
      <c r="P26" s="129"/>
      <c r="Q26" s="129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0" t="s">
        <v>34</v>
      </c>
      <c r="O27" s="130"/>
      <c r="P27" s="130"/>
      <c r="Q27" s="130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>
        <v>41791</v>
      </c>
      <c r="O28" s="131">
        <f>'[1]травень'!$D$142</f>
        <v>118982.48</v>
      </c>
      <c r="P28" s="131"/>
      <c r="Q28" s="131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8"/>
      <c r="O29" s="131"/>
      <c r="P29" s="131"/>
      <c r="Q29" s="131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32" t="s">
        <v>56</v>
      </c>
      <c r="P31" s="133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57</v>
      </c>
      <c r="P32" s="134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5" t="s">
        <v>60</v>
      </c>
      <c r="P33" s="136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9" t="s">
        <v>35</v>
      </c>
      <c r="O36" s="129"/>
      <c r="P36" s="129"/>
      <c r="Q36" s="129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8" t="s">
        <v>36</v>
      </c>
      <c r="O37" s="138"/>
      <c r="P37" s="138"/>
      <c r="Q37" s="138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7">
        <v>41791</v>
      </c>
      <c r="O38" s="137">
        <v>0</v>
      </c>
      <c r="P38" s="137"/>
      <c r="Q38" s="137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8"/>
      <c r="O39" s="137"/>
      <c r="P39" s="137"/>
      <c r="Q39" s="137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87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89</v>
      </c>
      <c r="O1" s="120"/>
      <c r="P1" s="120"/>
      <c r="Q1" s="120"/>
      <c r="R1" s="120"/>
      <c r="S1" s="121"/>
    </row>
    <row r="2" spans="1:19" ht="16.5" thickBot="1">
      <c r="A2" s="122" t="s">
        <v>90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91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9" t="s">
        <v>41</v>
      </c>
      <c r="O26" s="129"/>
      <c r="P26" s="129"/>
      <c r="Q26" s="129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0" t="s">
        <v>34</v>
      </c>
      <c r="O27" s="130"/>
      <c r="P27" s="130"/>
      <c r="Q27" s="130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>
        <v>41821</v>
      </c>
      <c r="O28" s="131">
        <f>'[1]червень'!$D$143</f>
        <v>117976.29</v>
      </c>
      <c r="P28" s="131"/>
      <c r="Q28" s="131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8"/>
      <c r="O29" s="131"/>
      <c r="P29" s="131"/>
      <c r="Q29" s="131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32" t="s">
        <v>56</v>
      </c>
      <c r="P31" s="133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57</v>
      </c>
      <c r="P32" s="134"/>
      <c r="Q32" s="83">
        <f>'[1]червень'!$I$140</f>
        <v>9020.59653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5" t="s">
        <v>60</v>
      </c>
      <c r="P33" s="136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9" t="s">
        <v>35</v>
      </c>
      <c r="O36" s="129"/>
      <c r="P36" s="129"/>
      <c r="Q36" s="129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8" t="s">
        <v>36</v>
      </c>
      <c r="O37" s="138"/>
      <c r="P37" s="138"/>
      <c r="Q37" s="138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7">
        <v>41821</v>
      </c>
      <c r="O38" s="137">
        <v>0</v>
      </c>
      <c r="P38" s="137"/>
      <c r="Q38" s="137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8"/>
      <c r="O39" s="137"/>
      <c r="P39" s="137"/>
      <c r="Q39" s="137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92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94</v>
      </c>
      <c r="O1" s="120"/>
      <c r="P1" s="120"/>
      <c r="Q1" s="120"/>
      <c r="R1" s="120"/>
      <c r="S1" s="121"/>
    </row>
    <row r="2" spans="1:19" ht="16.5" thickBot="1">
      <c r="A2" s="122" t="s">
        <v>95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96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 t="s">
        <v>41</v>
      </c>
      <c r="O30" s="129"/>
      <c r="P30" s="129"/>
      <c r="Q30" s="129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0" t="s">
        <v>34</v>
      </c>
      <c r="O31" s="130"/>
      <c r="P31" s="130"/>
      <c r="Q31" s="130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7">
        <v>41852</v>
      </c>
      <c r="O32" s="131">
        <f>'[1]липень'!$D$143</f>
        <v>120856.76109</v>
      </c>
      <c r="P32" s="131"/>
      <c r="Q32" s="131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8"/>
      <c r="O33" s="131"/>
      <c r="P33" s="131"/>
      <c r="Q33" s="131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2" t="s">
        <v>56</v>
      </c>
      <c r="P35" s="133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4" t="s">
        <v>57</v>
      </c>
      <c r="P36" s="134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5" t="s">
        <v>60</v>
      </c>
      <c r="P37" s="136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 t="s">
        <v>35</v>
      </c>
      <c r="O40" s="129"/>
      <c r="P40" s="129"/>
      <c r="Q40" s="129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38" t="s">
        <v>36</v>
      </c>
      <c r="O41" s="138"/>
      <c r="P41" s="138"/>
      <c r="Q41" s="138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7">
        <v>41852</v>
      </c>
      <c r="O42" s="137">
        <v>0</v>
      </c>
      <c r="P42" s="137"/>
      <c r="Q42" s="137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8"/>
      <c r="O43" s="137"/>
      <c r="P43" s="137"/>
      <c r="Q43" s="137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97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99</v>
      </c>
      <c r="O1" s="120"/>
      <c r="P1" s="120"/>
      <c r="Q1" s="120"/>
      <c r="R1" s="120"/>
      <c r="S1" s="121"/>
    </row>
    <row r="2" spans="1:19" ht="16.5" thickBot="1">
      <c r="A2" s="122" t="s">
        <v>100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101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9" t="s">
        <v>41</v>
      </c>
      <c r="O27" s="129"/>
      <c r="P27" s="129"/>
      <c r="Q27" s="12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0" t="s">
        <v>34</v>
      </c>
      <c r="O28" s="130"/>
      <c r="P28" s="130"/>
      <c r="Q28" s="130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7">
        <v>41883</v>
      </c>
      <c r="O29" s="131">
        <f>'[1]серпень'!$D$143</f>
        <v>127799.14</v>
      </c>
      <c r="P29" s="131"/>
      <c r="Q29" s="131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8"/>
      <c r="O30" s="131"/>
      <c r="P30" s="131"/>
      <c r="Q30" s="131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2" t="s">
        <v>56</v>
      </c>
      <c r="P32" s="133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4" t="s">
        <v>57</v>
      </c>
      <c r="P33" s="134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5" t="s">
        <v>60</v>
      </c>
      <c r="P34" s="136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35</v>
      </c>
      <c r="O37" s="129"/>
      <c r="P37" s="129"/>
      <c r="Q37" s="12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8" t="s">
        <v>36</v>
      </c>
      <c r="O38" s="138"/>
      <c r="P38" s="138"/>
      <c r="Q38" s="13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7">
        <v>41883</v>
      </c>
      <c r="O39" s="137">
        <v>0</v>
      </c>
      <c r="P39" s="137"/>
      <c r="Q39" s="137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8"/>
      <c r="O40" s="137"/>
      <c r="P40" s="137"/>
      <c r="Q40" s="137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8" sqref="H1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103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104</v>
      </c>
      <c r="O1" s="120"/>
      <c r="P1" s="120"/>
      <c r="Q1" s="120"/>
      <c r="R1" s="120"/>
      <c r="S1" s="121"/>
    </row>
    <row r="2" spans="1:19" ht="16.5" thickBot="1">
      <c r="A2" s="122" t="s">
        <v>105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106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AVERAGE(J4:J25)</f>
        <v>1841.2154545454548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1841.2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1841.2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1841.2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1841.2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1841.2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1841.2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1841.2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1841.2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1841.2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1841.2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1841.2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1841.2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1841.2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f>3.2-1.2</f>
        <v>2</v>
      </c>
      <c r="I18" s="82">
        <f t="shared" si="0"/>
        <v>1.8000000000000362</v>
      </c>
      <c r="J18" s="42">
        <v>2235</v>
      </c>
      <c r="K18" s="42">
        <v>2600</v>
      </c>
      <c r="L18" s="4">
        <f t="shared" si="1"/>
        <v>0.8596153846153847</v>
      </c>
      <c r="M18" s="2">
        <v>1841.2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1841.2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1841.2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1841.2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1841.2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1841.2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>
        <v>2794</v>
      </c>
      <c r="C24" s="81">
        <v>2133.2</v>
      </c>
      <c r="D24" s="7">
        <v>0</v>
      </c>
      <c r="E24" s="7">
        <v>3.3</v>
      </c>
      <c r="F24" s="7">
        <v>0.8</v>
      </c>
      <c r="G24" s="7">
        <v>0</v>
      </c>
      <c r="H24" s="7">
        <v>5</v>
      </c>
      <c r="I24" s="82">
        <f t="shared" si="0"/>
        <v>1.0999999999998185</v>
      </c>
      <c r="J24" s="42">
        <v>4937.4</v>
      </c>
      <c r="K24" s="42">
        <v>2800</v>
      </c>
      <c r="L24" s="4">
        <f t="shared" si="1"/>
        <v>1.7633571428571426</v>
      </c>
      <c r="M24" s="2">
        <v>1841.2</v>
      </c>
      <c r="N24" s="47">
        <v>15.5</v>
      </c>
      <c r="O24" s="53">
        <v>0</v>
      </c>
      <c r="P24" s="54">
        <v>236</v>
      </c>
      <c r="Q24" s="49">
        <v>100</v>
      </c>
      <c r="R24" s="46">
        <v>11.6</v>
      </c>
      <c r="S24" s="35">
        <f t="shared" si="2"/>
        <v>363.1</v>
      </c>
    </row>
    <row r="25" spans="1:19" ht="13.5" thickBot="1">
      <c r="A25" s="13">
        <v>41912</v>
      </c>
      <c r="B25" s="42">
        <v>2823.3</v>
      </c>
      <c r="C25" s="81">
        <v>1263.8</v>
      </c>
      <c r="D25" s="7">
        <v>11.5</v>
      </c>
      <c r="E25" s="7">
        <v>10.3</v>
      </c>
      <c r="F25" s="7">
        <v>2.6</v>
      </c>
      <c r="G25" s="7">
        <v>0</v>
      </c>
      <c r="H25" s="7">
        <v>3.3</v>
      </c>
      <c r="I25" s="82">
        <f t="shared" si="0"/>
        <v>22.000000000000043</v>
      </c>
      <c r="J25" s="42">
        <v>4136.8</v>
      </c>
      <c r="K25" s="42">
        <v>4258.9</v>
      </c>
      <c r="L25" s="4">
        <f t="shared" si="1"/>
        <v>0.971330625278828</v>
      </c>
      <c r="M25" s="2">
        <v>1841.2</v>
      </c>
      <c r="N25" s="47">
        <v>19.5</v>
      </c>
      <c r="O25" s="53">
        <v>0</v>
      </c>
      <c r="P25" s="54">
        <v>41.1</v>
      </c>
      <c r="Q25" s="49">
        <v>0</v>
      </c>
      <c r="R25" s="46">
        <v>6.8</v>
      </c>
      <c r="S25" s="35">
        <f t="shared" si="2"/>
        <v>67.4</v>
      </c>
    </row>
    <row r="26" spans="1:19" ht="13.5" thickBot="1">
      <c r="A26" s="39" t="s">
        <v>33</v>
      </c>
      <c r="B26" s="43">
        <f aca="true" t="shared" si="3" ref="B26:K26">SUM(B4:B25)</f>
        <v>32335.329999999994</v>
      </c>
      <c r="C26" s="43">
        <f t="shared" si="3"/>
        <v>6939.66</v>
      </c>
      <c r="D26" s="43">
        <f t="shared" si="3"/>
        <v>-477.2</v>
      </c>
      <c r="E26" s="14">
        <f t="shared" si="3"/>
        <v>96.69999999999999</v>
      </c>
      <c r="F26" s="14">
        <f t="shared" si="3"/>
        <v>556.19</v>
      </c>
      <c r="G26" s="14">
        <f t="shared" si="3"/>
        <v>629.7</v>
      </c>
      <c r="H26" s="14">
        <f t="shared" si="3"/>
        <v>253.80000000000007</v>
      </c>
      <c r="I26" s="43">
        <f t="shared" si="3"/>
        <v>172.55999999999887</v>
      </c>
      <c r="J26" s="43">
        <f t="shared" si="3"/>
        <v>40506.740000000005</v>
      </c>
      <c r="K26" s="43">
        <f t="shared" si="3"/>
        <v>39078.9</v>
      </c>
      <c r="L26" s="15">
        <f t="shared" si="1"/>
        <v>1.036537364153034</v>
      </c>
      <c r="M26" s="2"/>
      <c r="N26" s="93">
        <f>SUM(N4:N25)</f>
        <v>101.5</v>
      </c>
      <c r="O26" s="93">
        <f>SUM(O4:O25)</f>
        <v>0</v>
      </c>
      <c r="P26" s="93">
        <f>SUM(P4:P25)</f>
        <v>3421.8399999999997</v>
      </c>
      <c r="Q26" s="93">
        <f>SUM(Q4:Q25)</f>
        <v>210.33999999999997</v>
      </c>
      <c r="R26" s="93">
        <f>SUM(R4:R25)</f>
        <v>25.400000000000002</v>
      </c>
      <c r="S26" s="93">
        <f>N26+O26+Q26+P26+R26</f>
        <v>3759.08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 t="s">
        <v>41</v>
      </c>
      <c r="O29" s="129"/>
      <c r="P29" s="129"/>
      <c r="Q29" s="129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 t="s">
        <v>34</v>
      </c>
      <c r="O30" s="130"/>
      <c r="P30" s="130"/>
      <c r="Q30" s="130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7">
        <v>41913</v>
      </c>
      <c r="O31" s="131">
        <f>'[1]вересень'!$D$143</f>
        <v>121201.10921</v>
      </c>
      <c r="P31" s="131"/>
      <c r="Q31" s="131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8"/>
      <c r="O32" s="131"/>
      <c r="P32" s="131"/>
      <c r="Q32" s="131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112180.51268000001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2" t="s">
        <v>56</v>
      </c>
      <c r="P34" s="133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4" t="s">
        <v>57</v>
      </c>
      <c r="P35" s="134"/>
      <c r="Q35" s="83">
        <f>'[1]вересень'!$I$140</f>
        <v>9020.596529999999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5" t="s">
        <v>60</v>
      </c>
      <c r="P36" s="136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 t="s">
        <v>35</v>
      </c>
      <c r="O39" s="129"/>
      <c r="P39" s="129"/>
      <c r="Q39" s="129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8" t="s">
        <v>36</v>
      </c>
      <c r="O40" s="138"/>
      <c r="P40" s="138"/>
      <c r="Q40" s="138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7">
        <v>41913</v>
      </c>
      <c r="O41" s="137">
        <v>0</v>
      </c>
      <c r="P41" s="137"/>
      <c r="Q41" s="137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8"/>
      <c r="O42" s="137"/>
      <c r="P42" s="137"/>
      <c r="Q42" s="137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A1:L1"/>
    <mergeCell ref="N1:S1"/>
    <mergeCell ref="A2:L2"/>
    <mergeCell ref="N2:S2"/>
    <mergeCell ref="N29:Q29"/>
    <mergeCell ref="N30:Q30"/>
    <mergeCell ref="N31:N32"/>
    <mergeCell ref="O31:Q32"/>
    <mergeCell ref="N40:Q40"/>
    <mergeCell ref="N41:N42"/>
    <mergeCell ref="O41:Q42"/>
    <mergeCell ref="O34:P34"/>
    <mergeCell ref="O35:P35"/>
    <mergeCell ref="O36:P36"/>
    <mergeCell ref="N39:Q3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2014-10-21T12:38:44Z</dcterms:modified>
  <cp:category/>
  <cp:version/>
  <cp:contentType/>
  <cp:contentStatus/>
</cp:coreProperties>
</file>